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Usuario\Desktop\ESE CEO\Julio\"/>
    </mc:Choice>
  </mc:AlternateContent>
  <bookViews>
    <workbookView xWindow="0" yWindow="0" windowWidth="20490" windowHeight="67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K22" i="1"/>
  <c r="J22" i="1"/>
  <c r="I22" i="1"/>
  <c r="H22" i="1"/>
  <c r="G22" i="1"/>
  <c r="F22" i="1"/>
  <c r="N21" i="1"/>
  <c r="M21" i="1"/>
  <c r="L20" i="1"/>
  <c r="M20" i="1" s="1"/>
  <c r="N19" i="1"/>
  <c r="M19" i="1"/>
  <c r="N18" i="1"/>
  <c r="N17" i="1"/>
  <c r="M17" i="1"/>
  <c r="N16" i="1"/>
  <c r="N14" i="1"/>
  <c r="N13" i="1"/>
  <c r="M13" i="1"/>
  <c r="N10" i="1"/>
  <c r="L10" i="1"/>
  <c r="M10" i="1" s="1"/>
  <c r="N9" i="1"/>
  <c r="M9" i="1"/>
  <c r="N8" i="1"/>
  <c r="M8" i="1"/>
  <c r="B8" i="1"/>
  <c r="B9" i="1" s="1"/>
  <c r="B10" i="1" s="1"/>
  <c r="B11" i="1" s="1"/>
  <c r="B12" i="1" s="1"/>
  <c r="B13" i="1" s="1"/>
  <c r="B14" i="1" s="1"/>
  <c r="B15" i="1" s="1"/>
  <c r="B16" i="1" s="1"/>
  <c r="B17" i="1" s="1"/>
  <c r="B18" i="1" s="1"/>
  <c r="B19" i="1" s="1"/>
  <c r="B20" i="1" s="1"/>
  <c r="B21" i="1" s="1"/>
  <c r="N7" i="1"/>
  <c r="N20" i="1" l="1"/>
  <c r="M22" i="1"/>
  <c r="N22" i="1"/>
</calcChain>
</file>

<file path=xl/sharedStrings.xml><?xml version="1.0" encoding="utf-8"?>
<sst xmlns="http://schemas.openxmlformats.org/spreadsheetml/2006/main" count="75" uniqueCount="45">
  <si>
    <t>#</t>
  </si>
  <si>
    <t>Descripción de la Actividad</t>
  </si>
  <si>
    <t>Línea Operativa PDSP</t>
  </si>
  <si>
    <t>Categoría  Operativa PDSP</t>
  </si>
  <si>
    <t>Cantidad Programada año 2023</t>
  </si>
  <si>
    <t>Unidad de Medida</t>
  </si>
  <si>
    <t>Trimestre 1</t>
  </si>
  <si>
    <t>Trimestre 2</t>
  </si>
  <si>
    <t>Trimestre 3</t>
  </si>
  <si>
    <t>Trimestre 4</t>
  </si>
  <si>
    <t>Ejecución
Trimestre 2</t>
  </si>
  <si>
    <t>% cumplimiento trimestre  2</t>
  </si>
  <si>
    <t xml:space="preserve">% cumplimiento total </t>
  </si>
  <si>
    <t>Realizar ciento veinte (120) Jornadas de Reordenamiento del Medio y Recoleccion de Inservibles para la eliminación de criaderos del vector Aedes Aegypti en las 10 comunas  del Municipio de Neiva según el comportamiento endemico y epidemiológico de las ETV (Zona urbana ).</t>
  </si>
  <si>
    <t>Promoción de la salud</t>
  </si>
  <si>
    <t>PIC - Prevención y control de vectores</t>
  </si>
  <si>
    <t>Jornadas de recoleccion de inservibles</t>
  </si>
  <si>
    <t>Realizar doce (12) Jornadas de Reordenamiento del Medio y Recoleccion de Inservibles, en el area rural del Municipio de Neiva ( Caguan, Fortalecillas y Guacirco) según el comportamiento endemico y epidemiológico de las ETV.</t>
  </si>
  <si>
    <t xml:space="preserve">Jornadas de Reordenamiento del Medio </t>
  </si>
  <si>
    <t>Realizar  dos (2)  Jornadas de Movilización Social  Dia D, para la sensibilizar  a la comunidad en la prevencion de las arbovirosis  en donde se ejecutan acciones educativas en el entorno Comunitario. (Según fecha concertada con secretaria de salud municipal).</t>
  </si>
  <si>
    <t>Jornadas de Movilizacion</t>
  </si>
  <si>
    <t>Realizar  de manera mensual, acciones de Inspección, Vigilancia y Control Integral de Vectores, con levantamiento de Indices Aedicos  de acuerdo a lineamientos, en establecimientos  especiales (Instituciones Educativas,  IPS, cementerios, Hogares de Bienestar, Iglesias, Parqueaderos, Montallantas y Sumideros).</t>
  </si>
  <si>
    <t xml:space="preserve">Gestion del Riesgo </t>
  </si>
  <si>
    <t>Informes</t>
  </si>
  <si>
    <t>Realizar doce (12) jornadas de promoción de la salud a la comunidad en general  en el correcto  lavado y cepillado de albercas, priorizando las comunas de acuerdo a la situacion epidemiologica.</t>
  </si>
  <si>
    <t>Jornadas de promocion</t>
  </si>
  <si>
    <t>Apoyar las jornadas programadas en el  plan de eliminación de Leishmaniasis visceral como problema de salud pública, mediante el desarrollo  de tareas para la promoción de la salud, prevención de la transmisión, atención integral de casos y gestión de contingencias. (segun necesidad - minimo una vez cada trimestre).</t>
  </si>
  <si>
    <t xml:space="preserve">Informes  </t>
  </si>
  <si>
    <t>Apoyo al levantamiento de Indices Aedicos pre y pos Intervención para el control del Aedes Aegypti en viviendas seleccionadas con prioridad endemica, mediante la ejecucion de las actividades, para implementar el control integrado de vectores dependiendo del comportamiento epidemiológico de las arbovovirosis, de los casos notificados en el municipio de Neiva Zona urbana. ( 1 cada 6 meses).</t>
  </si>
  <si>
    <t>Realizar busqueda activa comunitaria a traves de la metodologia casa a casa durante el convenio (incluye el levantamiento de indices adeicos, control y eliminación de criaderos y educación comunitaria entre otras acciones que se requieran de acuerdo con la presentación de los eventos, según reporte del área de vigilancia epidemiologica del municipio de Neiva) en los sectores con mayor incidencia y con comportamiento historico de las etv del municipio.</t>
  </si>
  <si>
    <t xml:space="preserve">Apoyar las  acciones de control químico por medio de fumigaciones Intra y Peridomiciliarias , conforme a la situación epidemiológica por brote de dengue en el Municipio de Neiva, en zona urbana (con máquina pesada montada en vehiculo y motomochila con rociado espacial y/o residual) según situacion epidemiologica y acorde a  lineamientos del Ministerio de Salud y Protección Social - MSPS). Segun </t>
  </si>
  <si>
    <t>Realizar  jornadas de entrega de toldillos  en las zonas priorizadas del area urbana y rural de acuerdo a la situacion epidemiologica de las ETV.</t>
  </si>
  <si>
    <t>Jornadas</t>
  </si>
  <si>
    <t>Realizar  plan de medios local  para la promocion y prevencion de las actividades de las enfermedades transmitidas por vectores y zoonosis del municipio.</t>
  </si>
  <si>
    <t>Informe</t>
  </si>
  <si>
    <t>Apoyar  la vacunación antirrabica regular en perros y gatos en la zona urbana y rural del municipio de Neiva, (segun formula establecida por lineamientos para el programa integral de zoonosis 2023 para estimación de población canina y felina)</t>
  </si>
  <si>
    <t>Cobertura de vacunacion</t>
  </si>
  <si>
    <t>Apoyar los cercos epidemiologicos del   100% de los casos de DENGUE GRAVE notificados semanalmente por SIVIGILA , de las ETV, en el Municipio de Neiva.</t>
  </si>
  <si>
    <t>Realizar en la comunidad la canalización e identificación de 4 hogares vulnerables (embarazadas, personas con presencia con enfermedades cronicas, discapacitados, niños menores de 5 años, mayores de 65 años, personas en estado de abandono, personas sin acceso a servicios de salud, pobreza exterma, ect. en zonas del municipio con altas incidencias para dengue, con el fin de realizar seguimiento 2 mensuales (es decir 2 visitras por vivieda para un total de 72 visitas durante la vigencia del contrato) para el fortalecimiento de la promoción y prevención de las etv para fortalecer habitos saludables.</t>
  </si>
  <si>
    <t>Apoyar la  Implementación del componente entorno comunitario  en ambientes saludables de la estrategia COMBI en un (1) barrio con seguimiento semanal  durante vigencia del convenio, según el comportamiento epidemiológico de las ETV, desarrollando los siguientes temas: clasificación de residuos, reutilización, adecuación de los espacios comunes, educación sobre prevención de las ETV, educación en  identificación y eliminación de criaderos , identificación de signos y síntomas de la enfermedad ,  mecanismos de transmisión, incluyendo enfermedades zoonóticas y vectoriales  (Leishmaniasis).</t>
  </si>
  <si>
    <t xml:space="preserve">TOTAL VALOR ASIGNADO PROGRAMA </t>
  </si>
  <si>
    <t>PROMOCION DE LA SALUD                                         $ 290.356.430,00</t>
  </si>
  <si>
    <t>GESTION DEL REISGO     $ 580.712.860,00</t>
  </si>
  <si>
    <t xml:space="preserve">PROMEDIO CUMPLIMIENTO PAS </t>
  </si>
  <si>
    <t>ANEXO TECNICO CONVENIO 1191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</si>
</sst>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sz val="10"/>
      <color theme="1"/>
      <name val="Arial Narrow"/>
      <family val="2"/>
    </font>
    <font>
      <b/>
      <sz val="11"/>
      <color theme="1"/>
      <name val="Arial"/>
      <family val="2"/>
    </font>
    <font>
      <sz val="11"/>
      <name val="Arial"/>
      <family val="2"/>
    </font>
    <font>
      <sz val="10"/>
      <name val="Arial Narrow"/>
      <family val="2"/>
    </font>
    <font>
      <sz val="10"/>
      <color theme="1"/>
      <name val="Arial"/>
      <family val="2"/>
    </font>
    <font>
      <sz val="10"/>
      <color rgb="FF000000"/>
      <name val="Arial Narrow"/>
      <family val="2"/>
    </font>
    <font>
      <b/>
      <sz val="9"/>
      <color theme="1"/>
      <name val="Arial"/>
      <family val="2"/>
    </font>
    <font>
      <b/>
      <sz val="18"/>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vertical="top"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3" fillId="0" borderId="1" xfId="3" applyFont="1" applyBorder="1" applyAlignment="1">
      <alignment horizontal="center" vertical="center" wrapText="1"/>
    </xf>
    <xf numFmtId="0" fontId="4" fillId="5" borderId="1" xfId="0" applyFont="1" applyFill="1" applyBorder="1" applyAlignment="1">
      <alignment horizontal="left" vertical="top" wrapText="1"/>
    </xf>
    <xf numFmtId="9" fontId="6" fillId="0" borderId="1" xfId="3" applyFont="1" applyBorder="1" applyAlignment="1">
      <alignment horizontal="center" vertical="center" wrapText="1"/>
    </xf>
    <xf numFmtId="0" fontId="7" fillId="5" borderId="1" xfId="0" applyFont="1" applyFill="1" applyBorder="1" applyAlignment="1">
      <alignment vertical="top" wrapText="1"/>
    </xf>
    <xf numFmtId="164" fontId="3" fillId="3" borderId="1" xfId="1" applyNumberFormat="1" applyFont="1" applyFill="1" applyBorder="1" applyAlignment="1">
      <alignment vertical="center" wrapText="1"/>
    </xf>
    <xf numFmtId="3" fontId="3" fillId="3" borderId="1" xfId="0" applyNumberFormat="1" applyFont="1" applyFill="1" applyBorder="1" applyAlignment="1">
      <alignment horizontal="center" vertical="center" wrapText="1"/>
    </xf>
    <xf numFmtId="1" fontId="3" fillId="5" borderId="1" xfId="1" applyNumberFormat="1" applyFont="1" applyFill="1" applyBorder="1" applyAlignment="1">
      <alignment horizontal="center" vertical="center" wrapText="1"/>
    </xf>
    <xf numFmtId="43" fontId="8" fillId="5" borderId="1" xfId="1" applyFont="1" applyFill="1" applyBorder="1" applyAlignment="1">
      <alignment horizontal="center" vertical="center" wrapText="1"/>
    </xf>
    <xf numFmtId="164" fontId="5" fillId="3" borderId="1" xfId="1" applyNumberFormat="1" applyFont="1" applyFill="1" applyBorder="1" applyAlignment="1">
      <alignment horizontal="center" vertical="center" wrapText="1"/>
    </xf>
    <xf numFmtId="9" fontId="3" fillId="0" borderId="1" xfId="3" applyNumberFormat="1" applyFont="1" applyBorder="1" applyAlignment="1">
      <alignment horizontal="center" vertical="center" wrapText="1"/>
    </xf>
    <xf numFmtId="0" fontId="9" fillId="5" borderId="1" xfId="0" applyFont="1" applyFill="1" applyBorder="1" applyAlignment="1">
      <alignment horizontal="left" vertical="top" wrapText="1"/>
    </xf>
    <xf numFmtId="9" fontId="3" fillId="3" borderId="1" xfId="0" applyNumberFormat="1" applyFont="1" applyFill="1" applyBorder="1" applyAlignment="1">
      <alignment horizontal="center" vertical="center" wrapText="1"/>
    </xf>
    <xf numFmtId="0" fontId="9" fillId="5" borderId="1" xfId="0" applyFont="1" applyFill="1" applyBorder="1" applyAlignment="1">
      <alignment horizontal="left" wrapText="1"/>
    </xf>
    <xf numFmtId="0" fontId="3" fillId="4" borderId="3" xfId="0" applyFont="1" applyFill="1" applyBorder="1" applyAlignment="1">
      <alignment horizontal="center" vertical="center" wrapText="1"/>
    </xf>
    <xf numFmtId="0" fontId="9" fillId="5" borderId="3" xfId="0" applyFont="1" applyFill="1" applyBorder="1" applyAlignment="1">
      <alignment horizontal="left" wrapText="1"/>
    </xf>
    <xf numFmtId="0" fontId="3" fillId="5"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9" fontId="3" fillId="0" borderId="3" xfId="3" applyFont="1" applyBorder="1" applyAlignment="1">
      <alignment horizontal="center" vertical="center" wrapText="1"/>
    </xf>
    <xf numFmtId="0" fontId="10" fillId="0" borderId="2" xfId="0" applyFont="1" applyBorder="1" applyAlignment="1">
      <alignment horizontal="center" vertical="center"/>
    </xf>
    <xf numFmtId="44" fontId="10" fillId="0" borderId="2" xfId="2" applyFont="1" applyFill="1" applyBorder="1" applyAlignment="1">
      <alignment horizontal="center" vertical="center" wrapText="1"/>
    </xf>
    <xf numFmtId="164" fontId="5" fillId="0" borderId="2" xfId="1"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11" fillId="0" borderId="0" xfId="0" applyFont="1"/>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2"/>
  <sheetViews>
    <sheetView tabSelected="1" topLeftCell="A22" workbookViewId="0">
      <selection activeCell="F22" sqref="F22"/>
    </sheetView>
  </sheetViews>
  <sheetFormatPr baseColWidth="10" defaultRowHeight="15" x14ac:dyDescent="0.25"/>
  <cols>
    <col min="2" max="2" width="8.140625" customWidth="1"/>
    <col min="3" max="3" width="21" customWidth="1"/>
    <col min="13" max="13" width="14" customWidth="1"/>
    <col min="14" max="14" width="15.28515625" customWidth="1"/>
  </cols>
  <sheetData>
    <row r="3" spans="2:14" ht="23.25" x14ac:dyDescent="0.35">
      <c r="F3" s="31" t="s">
        <v>44</v>
      </c>
      <c r="G3" s="31"/>
      <c r="H3" s="31"/>
      <c r="I3" s="31"/>
    </row>
    <row r="6" spans="2:14" ht="51" x14ac:dyDescent="0.25">
      <c r="B6" s="1" t="s">
        <v>0</v>
      </c>
      <c r="C6" s="1" t="s">
        <v>1</v>
      </c>
      <c r="D6" s="1" t="s">
        <v>2</v>
      </c>
      <c r="E6" s="1" t="s">
        <v>3</v>
      </c>
      <c r="F6" s="2" t="s">
        <v>4</v>
      </c>
      <c r="G6" s="1" t="s">
        <v>5</v>
      </c>
      <c r="H6" s="1" t="s">
        <v>6</v>
      </c>
      <c r="I6" s="1" t="s">
        <v>7</v>
      </c>
      <c r="J6" s="1" t="s">
        <v>8</v>
      </c>
      <c r="K6" s="1" t="s">
        <v>9</v>
      </c>
      <c r="L6" s="2" t="s">
        <v>10</v>
      </c>
      <c r="M6" s="1" t="s">
        <v>11</v>
      </c>
      <c r="N6" s="1" t="s">
        <v>12</v>
      </c>
    </row>
    <row r="7" spans="2:14" ht="141.75" customHeight="1" x14ac:dyDescent="0.25">
      <c r="B7" s="3">
        <v>1</v>
      </c>
      <c r="C7" s="4" t="s">
        <v>13</v>
      </c>
      <c r="D7" s="5" t="s">
        <v>14</v>
      </c>
      <c r="E7" s="5" t="s">
        <v>15</v>
      </c>
      <c r="F7" s="6">
        <v>120</v>
      </c>
      <c r="G7" s="5" t="s">
        <v>16</v>
      </c>
      <c r="H7" s="5">
        <v>15</v>
      </c>
      <c r="I7" s="5">
        <v>35</v>
      </c>
      <c r="J7" s="5">
        <v>35</v>
      </c>
      <c r="K7" s="5">
        <v>35</v>
      </c>
      <c r="L7" s="7">
        <v>25</v>
      </c>
      <c r="M7" s="8">
        <f>L7/I7</f>
        <v>0.7142857142857143</v>
      </c>
      <c r="N7" s="8">
        <f>L7/F7</f>
        <v>0.20833333333333334</v>
      </c>
    </row>
    <row r="8" spans="2:14" ht="165.75" x14ac:dyDescent="0.25">
      <c r="B8" s="3">
        <f>B7+1</f>
        <v>2</v>
      </c>
      <c r="C8" s="9" t="s">
        <v>17</v>
      </c>
      <c r="D8" s="5" t="s">
        <v>14</v>
      </c>
      <c r="E8" s="5" t="s">
        <v>15</v>
      </c>
      <c r="F8" s="6">
        <v>12</v>
      </c>
      <c r="G8" s="5" t="s">
        <v>18</v>
      </c>
      <c r="H8" s="5">
        <v>1</v>
      </c>
      <c r="I8" s="5">
        <v>3</v>
      </c>
      <c r="J8" s="5">
        <v>4</v>
      </c>
      <c r="K8" s="5">
        <v>4</v>
      </c>
      <c r="L8" s="6">
        <v>3</v>
      </c>
      <c r="M8" s="8">
        <f>L8/I8</f>
        <v>1</v>
      </c>
      <c r="N8" s="8">
        <f>L8/F8</f>
        <v>0.25</v>
      </c>
    </row>
    <row r="9" spans="2:14" ht="191.25" x14ac:dyDescent="0.25">
      <c r="B9" s="3">
        <f>B8+1</f>
        <v>3</v>
      </c>
      <c r="C9" s="4" t="s">
        <v>19</v>
      </c>
      <c r="D9" s="5" t="s">
        <v>14</v>
      </c>
      <c r="E9" s="5" t="s">
        <v>15</v>
      </c>
      <c r="F9" s="6">
        <v>2</v>
      </c>
      <c r="G9" s="5" t="s">
        <v>20</v>
      </c>
      <c r="H9" s="5">
        <v>0</v>
      </c>
      <c r="I9" s="5">
        <v>1</v>
      </c>
      <c r="J9" s="5">
        <v>0</v>
      </c>
      <c r="K9" s="5">
        <v>1</v>
      </c>
      <c r="L9" s="6">
        <v>1</v>
      </c>
      <c r="M9" s="8">
        <f>L9/I9</f>
        <v>1</v>
      </c>
      <c r="N9" s="8">
        <f>L9/F9</f>
        <v>0.5</v>
      </c>
    </row>
    <row r="10" spans="2:14" ht="229.5" x14ac:dyDescent="0.25">
      <c r="B10" s="3">
        <f t="shared" ref="B10:B21" si="0">B9+1</f>
        <v>4</v>
      </c>
      <c r="C10" s="4" t="s">
        <v>21</v>
      </c>
      <c r="D10" s="5" t="s">
        <v>22</v>
      </c>
      <c r="E10" s="5" t="s">
        <v>15</v>
      </c>
      <c r="F10" s="6">
        <v>12460</v>
      </c>
      <c r="G10" s="5" t="s">
        <v>23</v>
      </c>
      <c r="H10" s="5">
        <v>1039</v>
      </c>
      <c r="I10" s="5">
        <v>4153</v>
      </c>
      <c r="J10" s="5">
        <v>4153</v>
      </c>
      <c r="K10" s="5">
        <v>3115</v>
      </c>
      <c r="L10" s="7">
        <f>130+147+132+1434+663+2+80+24</f>
        <v>2612</v>
      </c>
      <c r="M10" s="8">
        <f>L10/I10</f>
        <v>0.62894293281964841</v>
      </c>
      <c r="N10" s="8">
        <f>L10/F10</f>
        <v>0.20963081861958266</v>
      </c>
    </row>
    <row r="11" spans="2:14" ht="140.25" x14ac:dyDescent="0.25">
      <c r="B11" s="3">
        <f t="shared" si="0"/>
        <v>5</v>
      </c>
      <c r="C11" s="4" t="s">
        <v>24</v>
      </c>
      <c r="D11" s="5" t="s">
        <v>14</v>
      </c>
      <c r="E11" s="5" t="s">
        <v>15</v>
      </c>
      <c r="F11" s="6">
        <v>12</v>
      </c>
      <c r="G11" s="5" t="s">
        <v>25</v>
      </c>
      <c r="H11" s="5">
        <v>3</v>
      </c>
      <c r="I11" s="5">
        <v>3</v>
      </c>
      <c r="J11" s="5">
        <v>3</v>
      </c>
      <c r="K11" s="5">
        <v>3</v>
      </c>
      <c r="L11" s="6">
        <v>19</v>
      </c>
      <c r="M11" s="10">
        <v>1</v>
      </c>
      <c r="N11" s="8">
        <v>1</v>
      </c>
    </row>
    <row r="12" spans="2:14" ht="216.75" x14ac:dyDescent="0.25">
      <c r="B12" s="3">
        <f t="shared" si="0"/>
        <v>6</v>
      </c>
      <c r="C12" s="4" t="s">
        <v>26</v>
      </c>
      <c r="D12" s="5" t="s">
        <v>22</v>
      </c>
      <c r="E12" s="5" t="s">
        <v>15</v>
      </c>
      <c r="F12" s="6">
        <v>4</v>
      </c>
      <c r="G12" s="5" t="s">
        <v>27</v>
      </c>
      <c r="H12" s="5">
        <v>1</v>
      </c>
      <c r="I12" s="5">
        <v>1</v>
      </c>
      <c r="J12" s="5">
        <v>1</v>
      </c>
      <c r="K12" s="5">
        <v>1</v>
      </c>
      <c r="L12" s="6">
        <v>10</v>
      </c>
      <c r="M12" s="10">
        <v>1</v>
      </c>
      <c r="N12" s="8">
        <v>1</v>
      </c>
    </row>
    <row r="13" spans="2:14" ht="255" x14ac:dyDescent="0.25">
      <c r="B13" s="3">
        <f t="shared" si="0"/>
        <v>7</v>
      </c>
      <c r="C13" s="4" t="s">
        <v>28</v>
      </c>
      <c r="D13" s="5" t="s">
        <v>22</v>
      </c>
      <c r="E13" s="5" t="s">
        <v>15</v>
      </c>
      <c r="F13" s="6">
        <v>2</v>
      </c>
      <c r="G13" s="5" t="s">
        <v>23</v>
      </c>
      <c r="H13" s="5">
        <v>1</v>
      </c>
      <c r="I13" s="5"/>
      <c r="J13" s="5"/>
      <c r="K13" s="5">
        <v>1</v>
      </c>
      <c r="L13" s="6">
        <v>1</v>
      </c>
      <c r="M13" s="8">
        <f>L13/H13</f>
        <v>1</v>
      </c>
      <c r="N13" s="8">
        <f>L13/F13</f>
        <v>0.5</v>
      </c>
    </row>
    <row r="14" spans="2:14" ht="318.75" x14ac:dyDescent="0.25">
      <c r="B14" s="3">
        <f t="shared" si="0"/>
        <v>8</v>
      </c>
      <c r="C14" s="11" t="s">
        <v>29</v>
      </c>
      <c r="D14" s="5" t="s">
        <v>22</v>
      </c>
      <c r="E14" s="5" t="s">
        <v>15</v>
      </c>
      <c r="F14" s="6">
        <v>114000</v>
      </c>
      <c r="G14" s="5" t="s">
        <v>23</v>
      </c>
      <c r="H14" s="5">
        <v>3000</v>
      </c>
      <c r="I14" s="5">
        <v>36000</v>
      </c>
      <c r="J14" s="5">
        <v>39000</v>
      </c>
      <c r="K14" s="5">
        <v>360000</v>
      </c>
      <c r="L14" s="12">
        <v>60427</v>
      </c>
      <c r="M14" s="10">
        <v>1</v>
      </c>
      <c r="N14" s="8">
        <f>L14/F14</f>
        <v>0.53006140350877196</v>
      </c>
    </row>
    <row r="15" spans="2:14" ht="293.25" x14ac:dyDescent="0.25">
      <c r="B15" s="3">
        <f t="shared" si="0"/>
        <v>9</v>
      </c>
      <c r="C15" s="4" t="s">
        <v>30</v>
      </c>
      <c r="D15" s="5" t="s">
        <v>22</v>
      </c>
      <c r="E15" s="5" t="s">
        <v>15</v>
      </c>
      <c r="F15" s="6">
        <v>4</v>
      </c>
      <c r="G15" s="5" t="s">
        <v>23</v>
      </c>
      <c r="H15" s="5">
        <v>1</v>
      </c>
      <c r="I15" s="5">
        <v>1</v>
      </c>
      <c r="J15" s="5">
        <v>1</v>
      </c>
      <c r="K15" s="5">
        <v>1</v>
      </c>
      <c r="L15" s="6">
        <v>21</v>
      </c>
      <c r="M15" s="10">
        <v>1</v>
      </c>
      <c r="N15" s="8">
        <v>1</v>
      </c>
    </row>
    <row r="16" spans="2:14" ht="102" x14ac:dyDescent="0.25">
      <c r="B16" s="3">
        <f t="shared" si="0"/>
        <v>10</v>
      </c>
      <c r="C16" s="4" t="s">
        <v>31</v>
      </c>
      <c r="D16" s="5" t="s">
        <v>22</v>
      </c>
      <c r="E16" s="5" t="s">
        <v>15</v>
      </c>
      <c r="F16" s="6">
        <v>12</v>
      </c>
      <c r="G16" s="5" t="s">
        <v>32</v>
      </c>
      <c r="H16" s="5">
        <v>2</v>
      </c>
      <c r="I16" s="5">
        <v>2</v>
      </c>
      <c r="J16" s="5">
        <v>4</v>
      </c>
      <c r="K16" s="5">
        <v>4</v>
      </c>
      <c r="L16" s="6">
        <v>3</v>
      </c>
      <c r="M16" s="10">
        <v>1</v>
      </c>
      <c r="N16" s="8">
        <f t="shared" ref="N16:N21" si="1">L16/F16</f>
        <v>0.25</v>
      </c>
    </row>
    <row r="17" spans="2:14" ht="114.75" x14ac:dyDescent="0.25">
      <c r="B17" s="3">
        <f t="shared" si="0"/>
        <v>11</v>
      </c>
      <c r="C17" s="4" t="s">
        <v>33</v>
      </c>
      <c r="D17" s="5" t="s">
        <v>14</v>
      </c>
      <c r="E17" s="5" t="s">
        <v>15</v>
      </c>
      <c r="F17" s="6">
        <v>8</v>
      </c>
      <c r="G17" s="5" t="s">
        <v>34</v>
      </c>
      <c r="H17" s="5">
        <v>1</v>
      </c>
      <c r="I17" s="5">
        <v>1</v>
      </c>
      <c r="J17" s="5">
        <v>3</v>
      </c>
      <c r="K17" s="5">
        <v>3</v>
      </c>
      <c r="L17" s="6">
        <v>1</v>
      </c>
      <c r="M17" s="8">
        <f>L17/H17</f>
        <v>1</v>
      </c>
      <c r="N17" s="8">
        <f t="shared" si="1"/>
        <v>0.125</v>
      </c>
    </row>
    <row r="18" spans="2:14" ht="178.5" x14ac:dyDescent="0.25">
      <c r="B18" s="3">
        <f t="shared" si="0"/>
        <v>12</v>
      </c>
      <c r="C18" s="4" t="s">
        <v>35</v>
      </c>
      <c r="D18" s="5" t="s">
        <v>14</v>
      </c>
      <c r="E18" s="5" t="s">
        <v>15</v>
      </c>
      <c r="F18" s="13">
        <v>78000</v>
      </c>
      <c r="G18" s="5" t="s">
        <v>36</v>
      </c>
      <c r="H18" s="14">
        <v>0</v>
      </c>
      <c r="I18" s="14">
        <v>0</v>
      </c>
      <c r="J18" s="15">
        <v>39000</v>
      </c>
      <c r="K18" s="15">
        <v>39000</v>
      </c>
      <c r="L18" s="16">
        <v>3030</v>
      </c>
      <c r="M18" s="8">
        <v>1</v>
      </c>
      <c r="N18" s="17">
        <f t="shared" si="1"/>
        <v>3.8846153846153843E-2</v>
      </c>
    </row>
    <row r="19" spans="2:14" ht="114.75" x14ac:dyDescent="0.25">
      <c r="B19" s="3">
        <f t="shared" si="0"/>
        <v>13</v>
      </c>
      <c r="C19" s="18" t="s">
        <v>37</v>
      </c>
      <c r="D19" s="5" t="s">
        <v>22</v>
      </c>
      <c r="E19" s="5" t="s">
        <v>15</v>
      </c>
      <c r="F19" s="19">
        <v>1</v>
      </c>
      <c r="G19" s="5"/>
      <c r="H19" s="5">
        <v>1</v>
      </c>
      <c r="I19" s="5">
        <v>1</v>
      </c>
      <c r="J19" s="5">
        <v>1</v>
      </c>
      <c r="K19" s="5">
        <v>1</v>
      </c>
      <c r="L19" s="6">
        <v>1</v>
      </c>
      <c r="M19" s="8">
        <f>L19/H19</f>
        <v>1</v>
      </c>
      <c r="N19" s="8">
        <f t="shared" si="1"/>
        <v>1</v>
      </c>
    </row>
    <row r="20" spans="2:14" ht="409.6" x14ac:dyDescent="0.25">
      <c r="B20" s="3">
        <f t="shared" si="0"/>
        <v>14</v>
      </c>
      <c r="C20" s="20" t="s">
        <v>38</v>
      </c>
      <c r="D20" s="5" t="s">
        <v>14</v>
      </c>
      <c r="E20" s="5" t="s">
        <v>15</v>
      </c>
      <c r="F20" s="6">
        <v>72</v>
      </c>
      <c r="G20" s="5"/>
      <c r="H20" s="5">
        <v>4</v>
      </c>
      <c r="I20" s="5">
        <v>24</v>
      </c>
      <c r="J20" s="5">
        <v>24</v>
      </c>
      <c r="K20" s="5">
        <v>20</v>
      </c>
      <c r="L20" s="6">
        <f>4*2</f>
        <v>8</v>
      </c>
      <c r="M20" s="8">
        <f>L20/I20</f>
        <v>0.33333333333333331</v>
      </c>
      <c r="N20" s="8">
        <f t="shared" si="1"/>
        <v>0.1111111111111111</v>
      </c>
    </row>
    <row r="21" spans="2:14" ht="409.6" x14ac:dyDescent="0.25">
      <c r="B21" s="21">
        <f t="shared" si="0"/>
        <v>15</v>
      </c>
      <c r="C21" s="22" t="s">
        <v>39</v>
      </c>
      <c r="D21" s="23" t="s">
        <v>14</v>
      </c>
      <c r="E21" s="23" t="s">
        <v>15</v>
      </c>
      <c r="F21" s="24">
        <v>60</v>
      </c>
      <c r="G21" s="23"/>
      <c r="H21" s="23">
        <v>4</v>
      </c>
      <c r="I21" s="23">
        <v>24</v>
      </c>
      <c r="J21" s="23">
        <v>16</v>
      </c>
      <c r="K21" s="23">
        <v>16</v>
      </c>
      <c r="L21" s="24">
        <v>6</v>
      </c>
      <c r="M21" s="25">
        <f>L21/I21</f>
        <v>0.25</v>
      </c>
      <c r="N21" s="25">
        <f t="shared" si="1"/>
        <v>0.1</v>
      </c>
    </row>
    <row r="22" spans="2:14" ht="84" x14ac:dyDescent="0.25">
      <c r="B22" s="26" t="s">
        <v>40</v>
      </c>
      <c r="C22" s="26"/>
      <c r="D22" s="27" t="s">
        <v>41</v>
      </c>
      <c r="E22" s="27" t="s">
        <v>42</v>
      </c>
      <c r="F22" s="28">
        <f>SUM(F7:F21)</f>
        <v>204769</v>
      </c>
      <c r="G22" s="28">
        <f t="shared" ref="G22:K22" si="2">SUM(G7:G21)</f>
        <v>0</v>
      </c>
      <c r="H22" s="28">
        <f t="shared" si="2"/>
        <v>4073</v>
      </c>
      <c r="I22" s="28">
        <f t="shared" si="2"/>
        <v>40249</v>
      </c>
      <c r="J22" s="28">
        <f t="shared" si="2"/>
        <v>82245</v>
      </c>
      <c r="K22" s="28">
        <f t="shared" si="2"/>
        <v>402205</v>
      </c>
      <c r="L22" s="29" t="s">
        <v>43</v>
      </c>
      <c r="M22" s="30">
        <f>AVERAGE(M7:M21)</f>
        <v>0.86177079869591311</v>
      </c>
      <c r="N22" s="30">
        <f>AVERAGE(N7:N21)</f>
        <v>0.45486552136126346</v>
      </c>
    </row>
  </sheetData>
  <mergeCells count="1">
    <mergeCell ref="B22:C22"/>
  </mergeCells>
  <conditionalFormatting sqref="M7:M22">
    <cfRule type="iconSet" priority="1">
      <iconSet iconSet="3Symbols2">
        <cfvo type="percent" val="0"/>
        <cfvo type="percent" val="33"/>
        <cfvo type="percent" val="80"/>
      </iconSet>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2023-08-29T21:29:51Z</dcterms:created>
  <dcterms:modified xsi:type="dcterms:W3CDTF">2023-08-29T21:40:20Z</dcterms:modified>
</cp:coreProperties>
</file>